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20" yWindow="105" windowWidth="15120" windowHeight="8010" activeTab="1"/>
  </bookViews>
  <sheets>
    <sheet name="ИНСТРУКЦИЯ" sheetId="3" r:id="rId1"/>
    <sheet name="Заявка" sheetId="1" r:id="rId2"/>
    <sheet name="Лист1" sheetId="2" state="hidden" r:id="rId3"/>
  </sheets>
  <externalReferences>
    <externalReference r:id="rId4"/>
  </externalReferences>
  <definedNames>
    <definedName name="_xlnm._FilterDatabase" localSheetId="1" hidden="1">Заявка!$A$14:$I$34</definedName>
    <definedName name="год">Лист1!$F$2</definedName>
    <definedName name="ГРУППА">Лист1!$P$1:$P$5</definedName>
    <definedName name="группа0">Лист1!$N$1</definedName>
    <definedName name="группа3">Лист1!$N$4</definedName>
    <definedName name="_xlnm.Extract" localSheetId="1">Заявка!$E$15</definedName>
    <definedName name="личка">[1]Списки!$D$1</definedName>
    <definedName name="Пол">Заявка!$N$14:$N$15</definedName>
    <definedName name="Пол1">Лист1!$A$1:$A$2</definedName>
    <definedName name="Разряд_по_СТ" comment="опрокегр">Заявка!$D$16</definedName>
    <definedName name="Разряд1">Лист1!$B$1:$B$7</definedName>
    <definedName name="свзяки1">Лист1!$M$2</definedName>
    <definedName name="СВЯЗКА">Лист1!$O$1:$O$10</definedName>
    <definedName name="связки">Лист1!#REF!</definedName>
    <definedName name="связки0">Лист1!$M$1</definedName>
    <definedName name="связки1">Лист1!$M$2</definedName>
    <definedName name="связки2">Лист1!$M$3</definedName>
    <definedName name="связки3">Лист1!$M$4</definedName>
    <definedName name="связкиmax">Лист1!#REF!</definedName>
    <definedName name="связкиmin">Лист1!#REF!</definedName>
    <definedName name="Список_группы_3">[1]Списки!$C$1:$C$5</definedName>
    <definedName name="список_пол">[1]Списки!$B$1:$B$2</definedName>
    <definedName name="список_разряды1">[1]Списки!$A$1:$A$9</definedName>
    <definedName name="Участие">Лист1!$C$1:$C$2</definedName>
  </definedNames>
  <calcPr calcId="152511"/>
</workbook>
</file>

<file path=xl/calcChain.xml><?xml version="1.0" encoding="utf-8"?>
<calcChain xmlns="http://schemas.openxmlformats.org/spreadsheetml/2006/main">
  <c r="K2" i="2" l="1"/>
  <c r="L2" i="2" s="1"/>
  <c r="K3" i="2"/>
  <c r="L3" i="2" s="1"/>
  <c r="K4" i="2"/>
  <c r="L4" i="2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1" i="2"/>
  <c r="L1" i="2" s="1"/>
  <c r="I2" i="2"/>
  <c r="J2" i="2" s="1"/>
  <c r="I3" i="2"/>
  <c r="J3" i="2" s="1"/>
  <c r="I4" i="2"/>
  <c r="J4" i="2" s="1"/>
  <c r="I5" i="2"/>
  <c r="J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1" i="2"/>
  <c r="J1" i="2" s="1"/>
  <c r="G2" i="2"/>
  <c r="H2" i="2" s="1"/>
  <c r="G3" i="2"/>
  <c r="H3" i="2" s="1"/>
  <c r="G4" i="2"/>
  <c r="H4" i="2" s="1"/>
  <c r="G5" i="2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1" i="2"/>
  <c r="H1" i="2" s="1"/>
  <c r="F1" i="2"/>
  <c r="F2" i="2" s="1"/>
  <c r="D1" i="2" s="1"/>
  <c r="K15" i="1" l="1"/>
  <c r="K34" i="1"/>
  <c r="K31" i="1"/>
  <c r="K28" i="1"/>
  <c r="K25" i="1"/>
  <c r="K22" i="1"/>
  <c r="K19" i="1"/>
  <c r="K16" i="1"/>
  <c r="K32" i="1"/>
  <c r="K29" i="1"/>
  <c r="K26" i="1"/>
  <c r="K23" i="1"/>
  <c r="K20" i="1"/>
  <c r="K17" i="1"/>
  <c r="K33" i="1"/>
  <c r="K30" i="1"/>
  <c r="K27" i="1"/>
  <c r="K24" i="1"/>
  <c r="K21" i="1"/>
  <c r="K18" i="1"/>
  <c r="L21" i="2"/>
  <c r="N2" i="2" s="1"/>
  <c r="J21" i="2"/>
  <c r="H21" i="2"/>
  <c r="D15" i="2"/>
  <c r="D12" i="2"/>
  <c r="D9" i="2"/>
  <c r="D6" i="2"/>
  <c r="D14" i="2"/>
  <c r="D11" i="2"/>
  <c r="D8" i="2"/>
  <c r="D5" i="2"/>
  <c r="D2" i="2"/>
  <c r="D3" i="2"/>
  <c r="D13" i="2"/>
  <c r="D10" i="2"/>
  <c r="D7" i="2"/>
  <c r="D4" i="2"/>
  <c r="N3" i="2" l="1"/>
  <c r="N4" i="2" s="1"/>
  <c r="N1" i="2" s="1"/>
  <c r="M2" i="2"/>
  <c r="F33" i="1"/>
  <c r="F30" i="1"/>
  <c r="F31" i="1"/>
  <c r="F29" i="1"/>
  <c r="F28" i="1"/>
  <c r="F27" i="1"/>
  <c r="F32" i="1"/>
  <c r="F34" i="1"/>
  <c r="F18" i="1"/>
  <c r="F21" i="1"/>
  <c r="F15" i="1"/>
  <c r="F16" i="1"/>
  <c r="F24" i="1"/>
  <c r="F19" i="1"/>
  <c r="F17" i="1"/>
  <c r="F22" i="1"/>
  <c r="F23" i="1"/>
  <c r="F26" i="1"/>
  <c r="F25" i="1"/>
  <c r="F20" i="1"/>
  <c r="M3" i="2" l="1"/>
  <c r="M4" i="2" l="1"/>
  <c r="M1" i="2" l="1"/>
</calcChain>
</file>

<file path=xl/sharedStrings.xml><?xml version="1.0" encoding="utf-8"?>
<sst xmlns="http://schemas.openxmlformats.org/spreadsheetml/2006/main" count="47" uniqueCount="47">
  <si>
    <t>Команда</t>
  </si>
  <si>
    <t>Территория</t>
  </si>
  <si>
    <t>Пол</t>
  </si>
  <si>
    <t>Участие в личной дистанции</t>
  </si>
  <si>
    <t>№</t>
  </si>
  <si>
    <t>Фамилия Имя</t>
  </si>
  <si>
    <t>Разряд</t>
  </si>
  <si>
    <t>Участие в групповой дистанции</t>
  </si>
  <si>
    <t>Представитель</t>
  </si>
  <si>
    <t>Контактный телефон, E-mail</t>
  </si>
  <si>
    <t>ПРЕДВАРИТЕЛЬНАЯ ЗАЯВКА</t>
  </si>
  <si>
    <t>Год рождения</t>
  </si>
  <si>
    <t>Участие в связке</t>
  </si>
  <si>
    <t>(название соревнований)</t>
  </si>
  <si>
    <t>Возрастная группа</t>
  </si>
  <si>
    <t>м</t>
  </si>
  <si>
    <t>ж</t>
  </si>
  <si>
    <t>б/р</t>
  </si>
  <si>
    <t>3ю</t>
  </si>
  <si>
    <t>2ю</t>
  </si>
  <si>
    <t>1ю</t>
  </si>
  <si>
    <t>участие</t>
  </si>
  <si>
    <t>—</t>
  </si>
  <si>
    <t>Класс дистанции</t>
  </si>
  <si>
    <t>связка 1</t>
  </si>
  <si>
    <t>связка 2</t>
  </si>
  <si>
    <t>связка 3</t>
  </si>
  <si>
    <t>связка 4</t>
  </si>
  <si>
    <t>связка 5</t>
  </si>
  <si>
    <t>связка 6</t>
  </si>
  <si>
    <t>связка 7</t>
  </si>
  <si>
    <t>связка 8</t>
  </si>
  <si>
    <t>связка 9</t>
  </si>
  <si>
    <t>связка 10</t>
  </si>
  <si>
    <t>группа 1</t>
  </si>
  <si>
    <t>группа 2</t>
  </si>
  <si>
    <t>группа 3</t>
  </si>
  <si>
    <t>группа 4</t>
  </si>
  <si>
    <t>группа 5</t>
  </si>
  <si>
    <t>ВНИМАНИЕ!!! Перед заполнением внимательно прочитайте инструкцию:</t>
  </si>
  <si>
    <r>
      <rPr>
        <b/>
        <sz val="12"/>
        <color theme="1"/>
        <rFont val="Arial"/>
        <family val="2"/>
        <charset val="204"/>
      </rPr>
      <t>1.</t>
    </r>
    <r>
      <rPr>
        <sz val="12"/>
        <color theme="1"/>
        <rFont val="Arial"/>
        <family val="2"/>
        <charset val="204"/>
      </rPr>
      <t xml:space="preserve"> Не изменяйте форму таблицы, не удаляйте и не вставляйте столбцы и строки, заполняйте только ячейки, выделенные желтым и оранжевым цветами.</t>
    </r>
  </si>
  <si>
    <r>
      <rPr>
        <b/>
        <sz val="12"/>
        <color theme="1"/>
        <rFont val="Arial"/>
        <family val="2"/>
        <charset val="204"/>
      </rPr>
      <t>2.</t>
    </r>
    <r>
      <rPr>
        <sz val="12"/>
        <color theme="1"/>
        <rFont val="Arial"/>
        <family val="2"/>
        <charset val="204"/>
      </rPr>
      <t xml:space="preserve"> Впишите название соревнований и команды, укажите территорию, Фамилию Имя Отчество представителя, контактный телефон.</t>
    </r>
  </si>
  <si>
    <r>
      <rPr>
        <b/>
        <sz val="12"/>
        <color theme="1"/>
        <rFont val="Arial"/>
        <family val="2"/>
        <charset val="204"/>
      </rPr>
      <t>5.</t>
    </r>
    <r>
      <rPr>
        <sz val="12"/>
        <color theme="1"/>
        <rFont val="Arial"/>
        <family val="2"/>
        <charset val="204"/>
      </rPr>
      <t xml:space="preserve"> При составе делегации больше 20 участников создайте несколько файлов.</t>
    </r>
  </si>
  <si>
    <r>
      <rPr>
        <b/>
        <sz val="12"/>
        <color theme="1"/>
        <rFont val="Arial"/>
        <family val="2"/>
        <charset val="204"/>
      </rPr>
      <t>3.</t>
    </r>
    <r>
      <rPr>
        <sz val="12"/>
        <color theme="1"/>
        <rFont val="Arial"/>
        <family val="2"/>
        <charset val="204"/>
      </rPr>
      <t xml:space="preserve"> Заполните информацию об участниках соревнований согласно образцу (желтые ячейки). Год рождения введите в формате ГГГГ. В графах "Разряд", "Пол" выберите значения из раскрывающегося списка. Столбец "Возрастная группа" заполняется автоматически (расшифровка: "МАЛ/ДЕВЧ" - мальчики/девочки, "ЮН/ДЕВ" - юноши/девушки, "ЮНР/ЮНРК" - юниоры/юниорки).</t>
    </r>
  </si>
  <si>
    <r>
      <rPr>
        <b/>
        <sz val="12"/>
        <color theme="1"/>
        <rFont val="Arial"/>
        <family val="2"/>
        <charset val="204"/>
      </rPr>
      <t>6.</t>
    </r>
    <r>
      <rPr>
        <sz val="12"/>
        <color theme="1"/>
        <rFont val="Arial"/>
        <family val="2"/>
        <charset val="204"/>
      </rPr>
      <t xml:space="preserve"> Сохраните файл с именем "название команды-фамилия представителя" (например Дзензур-Бугаёв), вложите файл в электронное письмо и отправьте на адрес kcdut@yandex.ru не позднее установленного срока с указанием темы письма названия соревнований.</t>
    </r>
  </si>
  <si>
    <r>
      <rPr>
        <b/>
        <sz val="12"/>
        <color theme="1"/>
        <rFont val="Arial"/>
        <family val="2"/>
        <charset val="204"/>
      </rPr>
      <t>4.</t>
    </r>
    <r>
      <rPr>
        <sz val="12"/>
        <color theme="1"/>
        <rFont val="Arial"/>
        <family val="2"/>
        <charset val="204"/>
      </rPr>
      <t xml:space="preserve"> Обратите внимание на столбец "Класс дистанции" (светло-коричневые ячейки). В данном столбце напротив каждого участника отображается информация о максимальном классе дистанции, в котором он может участвовать. Данная информация понадобится при формировании связок/групп.</t>
    </r>
  </si>
  <si>
    <r>
      <rPr>
        <b/>
        <sz val="12"/>
        <color theme="1"/>
        <rFont val="Arial"/>
        <family val="2"/>
        <charset val="204"/>
      </rPr>
      <t>5.</t>
    </r>
    <r>
      <rPr>
        <sz val="12"/>
        <color theme="1"/>
        <rFont val="Arial"/>
        <family val="2"/>
        <charset val="204"/>
      </rPr>
      <t xml:space="preserve"> В зависимости от зачета заполните столбцы оранжевого цвета -  выбирите значение из раскрывающегося списка. Столбцы "Участие в связке/групповой дистанции" необходимы для определения состава связок/групп (т.е. указываем кто с кем выходит на дистанцию). При формировании связок/групп помните, что связка это 2-3 участника, а группа 4 и более (информациюо составе связок/групп смотреть в положении о проведении соревнования). </t>
    </r>
    <r>
      <rPr>
        <b/>
        <sz val="12"/>
        <color theme="1"/>
        <rFont val="Arial"/>
        <family val="2"/>
        <charset val="204"/>
      </rPr>
      <t>ВНИМАНИЕ!!!</t>
    </r>
    <r>
      <rPr>
        <sz val="12"/>
        <color theme="1"/>
        <rFont val="Arial"/>
        <family val="2"/>
        <charset val="204"/>
      </rPr>
      <t xml:space="preserve"> Участники разных возрастных групп не могут находится в одном составе, за исключением случая, когда участник младшей возрастной группе заявлен в старшую (МАЛ/ДЕВЧ участвует в ЮН/ДЕВ и т.д.), при этом такому участнику необходимо иметь спец.мед. допуск. Также в состав связок/групп не могут входить участники, у которых допуск по классу дистанции ниже заявленного в положении.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</si>
</sst>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0"/>
      <name val="Calibri"/>
      <family val="2"/>
      <charset val="204"/>
      <scheme val="minor"/>
    </font>
    <font>
      <sz val="2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2" fillId="0" borderId="0" xfId="0" applyFont="1" applyProtection="1"/>
    <xf numFmtId="0" fontId="8" fillId="0" borderId="0" xfId="0" applyFont="1" applyProtection="1"/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center" vertical="center"/>
    </xf>
    <xf numFmtId="0" fontId="10" fillId="0" borderId="0" xfId="0" applyFont="1"/>
    <xf numFmtId="14" fontId="0" fillId="0" borderId="0" xfId="0" applyNumberFormat="1"/>
    <xf numFmtId="0" fontId="11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wrapText="1"/>
    </xf>
    <xf numFmtId="0" fontId="4" fillId="0" borderId="0" xfId="0" applyFont="1"/>
    <xf numFmtId="0" fontId="13" fillId="0" borderId="0" xfId="0" applyFont="1" applyAlignment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gar\_&#1052;&#1072;&#1084;&#1082;&#1072;\&#1055;&#1086;&#1083;&#1077;&#1079;&#1085;&#1072;&#1103;%20&#1080;&#1085;&#1092;&#1086;&#1088;&#1084;&#1072;&#1094;&#1080;&#1103;\&#1057;&#1077;&#1084;&#1080;&#1085;&#1072;&#1088;%20&#1080;%20&#1087;&#1088;&#1086;&#1095;\&#1057;&#1077;&#1084;&#1080;&#1085;&#1072;&#1088;\&#1089;&#1077;&#1082;&#1088;&#1077;&#1090;&#1072;&#1088;&#1080;&#1072;&#1090;\&#1087;&#1088;&#1086;&#1075;&#1088;&#1072;&#1084;&#1084;&#1072;%20&#1057;&#1077;&#1082;&#1088;&#1077;&#1090;&#1072;&#1088;&#1100;-&#1057;&#1058;\BLANK_PRED_ZAYaVKI_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</row>
        <row r="3">
          <cell r="A3" t="str">
            <v>2ю</v>
          </cell>
          <cell r="C3" t="str">
            <v>ЮНР/ЮНРК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  <cell r="C5" t="str">
            <v>ВЕТЕРАН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D7" sqref="D7"/>
    </sheetView>
  </sheetViews>
  <sheetFormatPr defaultRowHeight="18" x14ac:dyDescent="0.25"/>
  <cols>
    <col min="1" max="1" width="129.7109375" style="26" customWidth="1"/>
    <col min="2" max="9" width="14.42578125" style="26" customWidth="1"/>
    <col min="10" max="16384" width="9.140625" style="26"/>
  </cols>
  <sheetData>
    <row r="1" spans="1:1" x14ac:dyDescent="0.25">
      <c r="A1" s="27" t="s">
        <v>39</v>
      </c>
    </row>
    <row r="2" spans="1:1" ht="31.5" x14ac:dyDescent="0.25">
      <c r="A2" s="25" t="s">
        <v>40</v>
      </c>
    </row>
    <row r="3" spans="1:1" ht="31.5" x14ac:dyDescent="0.25">
      <c r="A3" s="25" t="s">
        <v>41</v>
      </c>
    </row>
    <row r="4" spans="1:1" ht="60.75" x14ac:dyDescent="0.25">
      <c r="A4" s="23" t="s">
        <v>43</v>
      </c>
    </row>
    <row r="5" spans="1:1" ht="45.75" x14ac:dyDescent="0.25">
      <c r="A5" s="23" t="s">
        <v>45</v>
      </c>
    </row>
    <row r="6" spans="1:1" ht="122.25" x14ac:dyDescent="0.25">
      <c r="A6" s="25" t="s">
        <v>46</v>
      </c>
    </row>
    <row r="7" spans="1:1" x14ac:dyDescent="0.25">
      <c r="A7" s="25" t="s">
        <v>42</v>
      </c>
    </row>
    <row r="8" spans="1:1" ht="46.5" x14ac:dyDescent="0.25">
      <c r="A8" s="25" t="s">
        <v>44</v>
      </c>
    </row>
  </sheetData>
  <sheetProtection password="CA9C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N36"/>
  <sheetViews>
    <sheetView tabSelected="1" zoomScale="80" zoomScaleNormal="80" workbookViewId="0">
      <selection activeCell="A3" sqref="A3:I3"/>
    </sheetView>
  </sheetViews>
  <sheetFormatPr defaultRowHeight="15" x14ac:dyDescent="0.25"/>
  <cols>
    <col min="1" max="1" width="3.5703125" customWidth="1"/>
    <col min="2" max="2" width="22.42578125" customWidth="1"/>
    <col min="3" max="3" width="12" customWidth="1"/>
    <col min="4" max="4" width="9.7109375" customWidth="1"/>
    <col min="5" max="5" width="4.85546875" customWidth="1"/>
    <col min="6" max="6" width="12.5703125" customWidth="1"/>
    <col min="7" max="7" width="10.85546875" customWidth="1"/>
    <col min="8" max="8" width="9.42578125" customWidth="1"/>
    <col min="9" max="9" width="12.42578125" customWidth="1"/>
    <col min="10" max="10" width="1.85546875" customWidth="1"/>
    <col min="11" max="11" width="39.28515625" bestFit="1" customWidth="1"/>
  </cols>
  <sheetData>
    <row r="1" spans="1:14" ht="27" x14ac:dyDescent="0.35">
      <c r="A1" s="29" t="s">
        <v>10</v>
      </c>
      <c r="B1" s="29"/>
      <c r="C1" s="29"/>
      <c r="D1" s="29"/>
      <c r="E1" s="29"/>
      <c r="F1" s="29"/>
      <c r="G1" s="29"/>
      <c r="H1" s="29"/>
      <c r="I1" s="29"/>
    </row>
    <row r="2" spans="1:14" ht="9.9499999999999993" customHeight="1" x14ac:dyDescent="0.25"/>
    <row r="3" spans="1:14" ht="18" x14ac:dyDescent="0.25">
      <c r="A3" s="30"/>
      <c r="B3" s="30"/>
      <c r="C3" s="30"/>
      <c r="D3" s="30"/>
      <c r="E3" s="30"/>
      <c r="F3" s="30"/>
      <c r="G3" s="30"/>
      <c r="H3" s="30"/>
      <c r="I3" s="30"/>
    </row>
    <row r="4" spans="1:14" ht="9.9499999999999993" customHeight="1" x14ac:dyDescent="0.25">
      <c r="A4" s="31" t="s">
        <v>13</v>
      </c>
      <c r="B4" s="31"/>
      <c r="C4" s="31"/>
      <c r="D4" s="31"/>
      <c r="E4" s="31"/>
      <c r="F4" s="31"/>
      <c r="G4" s="31"/>
      <c r="H4" s="31"/>
      <c r="I4" s="31"/>
    </row>
    <row r="5" spans="1:14" ht="24.95" customHeight="1" x14ac:dyDescent="0.25">
      <c r="F5" s="7"/>
      <c r="G5" s="7"/>
      <c r="H5" s="7"/>
      <c r="I5" s="8"/>
    </row>
    <row r="6" spans="1:14" s="3" customFormat="1" ht="15" customHeight="1" x14ac:dyDescent="0.2">
      <c r="B6" s="5" t="s">
        <v>8</v>
      </c>
      <c r="C6" s="28"/>
      <c r="D6" s="28"/>
      <c r="E6" s="28"/>
      <c r="F6" s="28"/>
      <c r="G6" s="28"/>
      <c r="H6" s="28"/>
      <c r="I6" s="28"/>
    </row>
    <row r="7" spans="1:14" s="3" customFormat="1" ht="9.9499999999999993" customHeight="1" x14ac:dyDescent="0.2">
      <c r="C7" s="4"/>
      <c r="D7" s="4"/>
      <c r="E7" s="4"/>
      <c r="F7" s="8"/>
      <c r="G7" s="8"/>
      <c r="H7" s="8"/>
      <c r="I7" s="8"/>
    </row>
    <row r="8" spans="1:14" s="3" customFormat="1" ht="30" x14ac:dyDescent="0.2">
      <c r="B8" s="9" t="s">
        <v>9</v>
      </c>
      <c r="C8" s="28"/>
      <c r="D8" s="28"/>
      <c r="E8" s="28"/>
      <c r="F8" s="28"/>
      <c r="G8" s="28"/>
      <c r="H8" s="28"/>
      <c r="I8" s="28"/>
    </row>
    <row r="9" spans="1:14" s="3" customFormat="1" ht="9.9499999999999993" customHeight="1" x14ac:dyDescent="0.2">
      <c r="C9" s="4"/>
      <c r="D9" s="4"/>
      <c r="E9" s="4"/>
      <c r="F9" s="8"/>
      <c r="G9" s="8"/>
      <c r="H9" s="8"/>
      <c r="I9" s="8"/>
    </row>
    <row r="10" spans="1:14" s="3" customFormat="1" ht="15" customHeight="1" x14ac:dyDescent="0.2">
      <c r="B10" s="5" t="s">
        <v>0</v>
      </c>
      <c r="C10" s="28"/>
      <c r="D10" s="28"/>
      <c r="E10" s="28"/>
      <c r="F10" s="28"/>
      <c r="G10" s="28"/>
      <c r="H10" s="28"/>
      <c r="I10" s="28"/>
    </row>
    <row r="11" spans="1:14" s="3" customFormat="1" ht="9.9499999999999993" customHeight="1" x14ac:dyDescent="0.2">
      <c r="B11" s="5"/>
      <c r="C11" s="6"/>
      <c r="D11" s="6"/>
      <c r="E11" s="6"/>
      <c r="F11" s="8"/>
      <c r="G11" s="8"/>
      <c r="H11" s="8"/>
      <c r="I11" s="8"/>
    </row>
    <row r="12" spans="1:14" s="3" customFormat="1" ht="15" customHeight="1" x14ac:dyDescent="0.2">
      <c r="B12" s="5" t="s">
        <v>1</v>
      </c>
      <c r="C12" s="28"/>
      <c r="D12" s="28"/>
      <c r="E12" s="28"/>
      <c r="F12" s="28"/>
      <c r="G12" s="28"/>
      <c r="H12" s="28"/>
      <c r="I12" s="28"/>
    </row>
    <row r="13" spans="1:14" s="3" customFormat="1" ht="15" customHeight="1" x14ac:dyDescent="0.2">
      <c r="B13" s="5"/>
      <c r="C13" s="10"/>
      <c r="D13" s="10"/>
      <c r="E13" s="10"/>
      <c r="F13" s="8"/>
      <c r="G13" s="8"/>
      <c r="H13" s="8"/>
      <c r="I13" s="8"/>
    </row>
    <row r="14" spans="1:14" ht="38.25" x14ac:dyDescent="0.25">
      <c r="A14" s="1" t="s">
        <v>4</v>
      </c>
      <c r="B14" s="1" t="s">
        <v>5</v>
      </c>
      <c r="C14" s="1" t="s">
        <v>11</v>
      </c>
      <c r="D14" s="1" t="s">
        <v>6</v>
      </c>
      <c r="E14" s="1" t="s">
        <v>2</v>
      </c>
      <c r="F14" s="1" t="s">
        <v>14</v>
      </c>
      <c r="G14" s="1" t="s">
        <v>3</v>
      </c>
      <c r="H14" s="1" t="s">
        <v>12</v>
      </c>
      <c r="I14" s="1" t="s">
        <v>7</v>
      </c>
      <c r="K14" s="20" t="s">
        <v>23</v>
      </c>
      <c r="N14" s="13"/>
    </row>
    <row r="15" spans="1:14" x14ac:dyDescent="0.25">
      <c r="A15" s="2">
        <v>1</v>
      </c>
      <c r="B15" s="16"/>
      <c r="C15" s="17"/>
      <c r="D15" s="22"/>
      <c r="E15" s="22"/>
      <c r="F15" s="11" t="str">
        <f ca="1">IF(C15&gt;Лист1!$D$1,"Н/Д",IF(C15&gt;Лист1!$D$7,"МАЛ/ДЕВЧ", IF(C15&gt;Лист1!$D$9,"ЮН/ДЕВ",IF(C15&gt;Лист1!$D$15,"ЮНР/ЮНРК","не допущен"))))</f>
        <v>не допущен</v>
      </c>
      <c r="G15" s="24"/>
      <c r="H15" s="18"/>
      <c r="I15" s="19"/>
      <c r="K15" s="21" t="str">
        <f ca="1">IF(AND(8&gt;год-Заявка!C15, OR(Заявка!D15="б/р",Заявка!D15="3ю",Заявка!D15="2ю",Заявка!D15="1ю",Заявка!D15=3,Заявка!D15=2,Заявка!D15=1)), "Подрасти", IF(AND(10&gt;год-Заявка!C15, OR(Заявка!D15="б/р",Заявка!D15="3ю",Заявка!D15="2ю",Заявка!D15="1ю",Заявка!D15=3,Заявка!D15=2,Заявка!D15=1)), "не выше 1 класса", IF(AND(13&gt;год-Заявка!C15, OR(Заявка!D15="б/р",Заявка!D15="3ю",Заявка!D15="2ю",Заявка!D15="1ю",Заявка!D15=3,Заявка!D15=2,Заявка!D15=1)), "не выше 2 класса",IF(AND(16&gt;год-Заявка!C15, OR(Заявка!D15="1ю",Заявка!D15=3,Заявка!D15=2,Заявка!D15=1)), "не выше 3 класса",IF(AND(22&gt;год-Заявка!C15, OR(Заявка!D15=2,Заявка!D15=1)), "не выше 4 класса",IF(AND(22&gt;год-Заявка!C15, OR(Заявка!D15="б/р",Заявка!D15="3ю",Заявка!D15="2ю")), "не выше 2 класса",IF(AND(22&gt;год-Заявка!C15, OR(Заявка!D15="1ю",Заявка!D15=3)), "не выше 3 класса","не может участвовать в соревновании")))))))</f>
        <v>не может участвовать в соревновании</v>
      </c>
    </row>
    <row r="16" spans="1:14" x14ac:dyDescent="0.25">
      <c r="A16" s="2">
        <v>2</v>
      </c>
      <c r="B16" s="16"/>
      <c r="C16" s="17"/>
      <c r="D16" s="22"/>
      <c r="E16" s="22"/>
      <c r="F16" s="11" t="str">
        <f ca="1">IF(C16&gt;Лист1!$D$1,"Н/Д",IF(C16&gt;Лист1!$D$7,"МАЛ/ДЕВЧ", IF(C16&gt;Лист1!$D$9,"ЮН/ДЕВ",IF(C16&gt;Лист1!$D$15,"ЮНР/ЮНРК","не допущен"))))</f>
        <v>не допущен</v>
      </c>
      <c r="G16" s="24"/>
      <c r="H16" s="18"/>
      <c r="I16" s="19"/>
      <c r="K16" s="21" t="str">
        <f ca="1">IF(AND(8&gt;год-Заявка!C16, OR(Заявка!D16="б/р",Заявка!D16="3ю",Заявка!D16="2ю",Заявка!D16="1ю",Заявка!D16=3,Заявка!D16=2,Заявка!D16=1)), "Подрасти", IF(AND(10&gt;год-Заявка!C16, OR(Заявка!D16="б/р",Заявка!D16="3ю",Заявка!D16="2ю",Заявка!D16="1ю",Заявка!D16=3,Заявка!D16=2,Заявка!D16=1)), "не выше 1 класса", IF(AND(13&gt;год-Заявка!C16, OR(Заявка!D16="б/р",Заявка!D16="3ю",Заявка!D16="2ю",Заявка!D16="1ю",Заявка!D16=3,Заявка!D16=2,Заявка!D16=1)), "не выше 2 класса",IF(AND(16&gt;год-Заявка!C16, OR(Заявка!D16="1ю",Заявка!D16=3,Заявка!D16=2,Заявка!D16=1)), "не выше 3 класса",IF(AND(22&gt;год-Заявка!C16, OR(Заявка!D16=2,Заявка!D16=1)), "не выше 4 класса",IF(AND(22&gt;год-Заявка!C16, OR(Заявка!D16="б/р",Заявка!D16="3ю",Заявка!D16="2ю")), "не выше 2 класса",IF(AND(22&gt;год-Заявка!C16, OR(Заявка!D16="1ю",Заявка!D16=3)), "не выше 3 класса","не может участвовать в соревновании")))))))</f>
        <v>не может участвовать в соревновании</v>
      </c>
    </row>
    <row r="17" spans="1:11" x14ac:dyDescent="0.25">
      <c r="A17" s="2">
        <v>3</v>
      </c>
      <c r="B17" s="16"/>
      <c r="C17" s="17"/>
      <c r="D17" s="22"/>
      <c r="E17" s="22"/>
      <c r="F17" s="11" t="str">
        <f ca="1">IF(C17&gt;Лист1!$D$1,"Н/Д",IF(C17&gt;Лист1!$D$7,"МАЛ/ДЕВЧ", IF(C17&gt;Лист1!$D$9,"ЮН/ДЕВ",IF(C17&gt;Лист1!$D$15,"ЮНР/ЮНРК","не допущен"))))</f>
        <v>не допущен</v>
      </c>
      <c r="G17" s="24"/>
      <c r="H17" s="18"/>
      <c r="I17" s="19"/>
      <c r="K17" s="21" t="str">
        <f ca="1">IF(AND(8&gt;год-Заявка!C17, OR(Заявка!D17="б/р",Заявка!D17="3ю",Заявка!D17="2ю",Заявка!D17="1ю",Заявка!D17=3,Заявка!D17=2,Заявка!D17=1)), "Подрасти", IF(AND(10&gt;год-Заявка!C17, OR(Заявка!D17="б/р",Заявка!D17="3ю",Заявка!D17="2ю",Заявка!D17="1ю",Заявка!D17=3,Заявка!D17=2,Заявка!D17=1)), "не выше 1 класса", IF(AND(13&gt;год-Заявка!C17, OR(Заявка!D17="б/р",Заявка!D17="3ю",Заявка!D17="2ю",Заявка!D17="1ю",Заявка!D17=3,Заявка!D17=2,Заявка!D17=1)), "не выше 2 класса",IF(AND(16&gt;год-Заявка!C17, OR(Заявка!D17="1ю",Заявка!D17=3,Заявка!D17=2,Заявка!D17=1)), "не выше 3 класса",IF(AND(22&gt;год-Заявка!C17, OR(Заявка!D17=2,Заявка!D17=1)), "не выше 4 класса",IF(AND(22&gt;год-Заявка!C17, OR(Заявка!D17="б/р",Заявка!D17="3ю",Заявка!D17="2ю")), "не выше 2 класса",IF(AND(22&gt;год-Заявка!C17, OR(Заявка!D17="1ю",Заявка!D17=3)), "не выше 3 класса","не может участвовать в соревновании")))))))</f>
        <v>не может участвовать в соревновании</v>
      </c>
    </row>
    <row r="18" spans="1:11" x14ac:dyDescent="0.25">
      <c r="A18" s="2">
        <v>4</v>
      </c>
      <c r="B18" s="16"/>
      <c r="C18" s="17"/>
      <c r="D18" s="22"/>
      <c r="E18" s="22"/>
      <c r="F18" s="11" t="str">
        <f ca="1">IF(C18&gt;Лист1!$D$1,"Н/Д",IF(C18&gt;Лист1!$D$7,"МАЛ/ДЕВЧ", IF(C18&gt;Лист1!$D$9,"ЮН/ДЕВ",IF(C18&gt;Лист1!$D$15,"ЮНР/ЮНРК","не допущен"))))</f>
        <v>не допущен</v>
      </c>
      <c r="G18" s="24"/>
      <c r="H18" s="18"/>
      <c r="I18" s="19"/>
      <c r="K18" s="21" t="str">
        <f ca="1">IF(AND(8&gt;год-Заявка!C18, OR(Заявка!D18="б/р",Заявка!D18="3ю",Заявка!D18="2ю",Заявка!D18="1ю",Заявка!D18=3,Заявка!D18=2,Заявка!D18=1)), "Подрасти", IF(AND(10&gt;год-Заявка!C18, OR(Заявка!D18="б/р",Заявка!D18="3ю",Заявка!D18="2ю",Заявка!D18="1ю",Заявка!D18=3,Заявка!D18=2,Заявка!D18=1)), "не выше 1 класса", IF(AND(13&gt;год-Заявка!C18, OR(Заявка!D18="б/р",Заявка!D18="3ю",Заявка!D18="2ю",Заявка!D18="1ю",Заявка!D18=3,Заявка!D18=2,Заявка!D18=1)), "не выше 2 класса",IF(AND(16&gt;год-Заявка!C18, OR(Заявка!D18="1ю",Заявка!D18=3,Заявка!D18=2,Заявка!D18=1)), "не выше 3 класса",IF(AND(22&gt;год-Заявка!C18, OR(Заявка!D18=2,Заявка!D18=1)), "не выше 4 класса",IF(AND(22&gt;год-Заявка!C18, OR(Заявка!D18="б/р",Заявка!D18="3ю",Заявка!D18="2ю")), "не выше 2 класса",IF(AND(22&gt;год-Заявка!C18, OR(Заявка!D18="1ю",Заявка!D18=3)), "не выше 3 класса","не может участвовать в соревновании")))))))</f>
        <v>не может участвовать в соревновании</v>
      </c>
    </row>
    <row r="19" spans="1:11" x14ac:dyDescent="0.25">
      <c r="A19" s="2">
        <v>5</v>
      </c>
      <c r="B19" s="16"/>
      <c r="C19" s="17"/>
      <c r="D19" s="22"/>
      <c r="E19" s="22"/>
      <c r="F19" s="11" t="str">
        <f ca="1">IF(C19&gt;Лист1!$D$1,"Н/Д",IF(C19&gt;Лист1!$D$7,"МАЛ/ДЕВЧ", IF(C19&gt;Лист1!$D$9,"ЮН/ДЕВ",IF(C19&gt;Лист1!$D$15,"ЮНР/ЮНРК","не допущен"))))</f>
        <v>не допущен</v>
      </c>
      <c r="G19" s="24"/>
      <c r="H19" s="18"/>
      <c r="I19" s="19"/>
      <c r="K19" s="21" t="str">
        <f ca="1">IF(AND(8&gt;год-Заявка!C19, OR(Заявка!D19="б/р",Заявка!D19="3ю",Заявка!D19="2ю",Заявка!D19="1ю",Заявка!D19=3,Заявка!D19=2,Заявка!D19=1)), "Подрасти", IF(AND(10&gt;год-Заявка!C19, OR(Заявка!D19="б/р",Заявка!D19="3ю",Заявка!D19="2ю",Заявка!D19="1ю",Заявка!D19=3,Заявка!D19=2,Заявка!D19=1)), "не выше 1 класса", IF(AND(13&gt;год-Заявка!C19, OR(Заявка!D19="б/р",Заявка!D19="3ю",Заявка!D19="2ю",Заявка!D19="1ю",Заявка!D19=3,Заявка!D19=2,Заявка!D19=1)), "не выше 2 класса",IF(AND(16&gt;год-Заявка!C19, OR(Заявка!D19="1ю",Заявка!D19=3,Заявка!D19=2,Заявка!D19=1)), "не выше 3 класса",IF(AND(22&gt;год-Заявка!C19, OR(Заявка!D19=2,Заявка!D19=1)), "не выше 4 класса",IF(AND(22&gt;год-Заявка!C19, OR(Заявка!D19="б/р",Заявка!D19="3ю",Заявка!D19="2ю")), "не выше 2 класса",IF(AND(22&gt;год-Заявка!C19, OR(Заявка!D19="1ю",Заявка!D19=3)), "не выше 3 класса","не может участвовать в соревновании")))))))</f>
        <v>не может участвовать в соревновании</v>
      </c>
    </row>
    <row r="20" spans="1:11" x14ac:dyDescent="0.25">
      <c r="A20" s="2">
        <v>6</v>
      </c>
      <c r="B20" s="16"/>
      <c r="C20" s="17"/>
      <c r="D20" s="22"/>
      <c r="E20" s="22"/>
      <c r="F20" s="11" t="str">
        <f ca="1">IF(C20&gt;Лист1!$D$1,"Н/Д",IF(C20&gt;Лист1!$D$7,"МАЛ/ДЕВЧ", IF(C20&gt;Лист1!$D$9,"ЮН/ДЕВ",IF(C20&gt;Лист1!$D$15,"ЮНР/ЮНРК","не допущен"))))</f>
        <v>не допущен</v>
      </c>
      <c r="G20" s="24"/>
      <c r="H20" s="18"/>
      <c r="I20" s="19"/>
      <c r="K20" s="21" t="str">
        <f ca="1">IF(AND(8&gt;год-Заявка!C20, OR(Заявка!D20="б/р",Заявка!D20="3ю",Заявка!D20="2ю",Заявка!D20="1ю",Заявка!D20=3,Заявка!D20=2,Заявка!D20=1)), "Подрасти", IF(AND(10&gt;год-Заявка!C20, OR(Заявка!D20="б/р",Заявка!D20="3ю",Заявка!D20="2ю",Заявка!D20="1ю",Заявка!D20=3,Заявка!D20=2,Заявка!D20=1)), "не выше 1 класса", IF(AND(13&gt;год-Заявка!C20, OR(Заявка!D20="б/р",Заявка!D20="3ю",Заявка!D20="2ю",Заявка!D20="1ю",Заявка!D20=3,Заявка!D20=2,Заявка!D20=1)), "не выше 2 класса",IF(AND(16&gt;год-Заявка!C20, OR(Заявка!D20="1ю",Заявка!D20=3,Заявка!D20=2,Заявка!D20=1)), "не выше 3 класса",IF(AND(22&gt;год-Заявка!C20, OR(Заявка!D20=2,Заявка!D20=1)), "не выше 4 класса",IF(AND(22&gt;год-Заявка!C20, OR(Заявка!D20="б/р",Заявка!D20="3ю",Заявка!D20="2ю")), "не выше 2 класса",IF(AND(22&gt;год-Заявка!C20, OR(Заявка!D20="1ю",Заявка!D20=3)), "не выше 3 класса","не может участвовать в соревновании")))))))</f>
        <v>не может участвовать в соревновании</v>
      </c>
    </row>
    <row r="21" spans="1:11" x14ac:dyDescent="0.25">
      <c r="A21" s="2">
        <v>7</v>
      </c>
      <c r="B21" s="16"/>
      <c r="C21" s="17"/>
      <c r="D21" s="22"/>
      <c r="E21" s="22"/>
      <c r="F21" s="11" t="str">
        <f ca="1">IF(C21&gt;Лист1!$D$1,"Н/Д",IF(C21&gt;Лист1!$D$7,"МАЛ/ДЕВЧ", IF(C21&gt;Лист1!$D$9,"ЮН/ДЕВ",IF(C21&gt;Лист1!$D$15,"ЮНР/ЮНРК","не допущен"))))</f>
        <v>не допущен</v>
      </c>
      <c r="G21" s="24"/>
      <c r="H21" s="18"/>
      <c r="I21" s="19"/>
      <c r="K21" s="21" t="str">
        <f ca="1">IF(AND(8&gt;год-Заявка!C21, OR(Заявка!D21="б/р",Заявка!D21="3ю",Заявка!D21="2ю",Заявка!D21="1ю",Заявка!D21=3,Заявка!D21=2,Заявка!D21=1)), "Подрасти", IF(AND(10&gt;год-Заявка!C21, OR(Заявка!D21="б/р",Заявка!D21="3ю",Заявка!D21="2ю",Заявка!D21="1ю",Заявка!D21=3,Заявка!D21=2,Заявка!D21=1)), "не выше 1 класса", IF(AND(13&gt;год-Заявка!C21, OR(Заявка!D21="б/р",Заявка!D21="3ю",Заявка!D21="2ю",Заявка!D21="1ю",Заявка!D21=3,Заявка!D21=2,Заявка!D21=1)), "не выше 2 класса",IF(AND(16&gt;год-Заявка!C21, OR(Заявка!D21="1ю",Заявка!D21=3,Заявка!D21=2,Заявка!D21=1)), "не выше 3 класса",IF(AND(22&gt;год-Заявка!C21, OR(Заявка!D21=2,Заявка!D21=1)), "не выше 4 класса",IF(AND(22&gt;год-Заявка!C21, OR(Заявка!D21="б/р",Заявка!D21="3ю",Заявка!D21="2ю")), "не выше 2 класса",IF(AND(22&gt;год-Заявка!C21, OR(Заявка!D21="1ю",Заявка!D21=3)), "не выше 3 класса","не может участвовать в соревновании")))))))</f>
        <v>не может участвовать в соревновании</v>
      </c>
    </row>
    <row r="22" spans="1:11" x14ac:dyDescent="0.25">
      <c r="A22" s="2">
        <v>8</v>
      </c>
      <c r="B22" s="16"/>
      <c r="C22" s="17"/>
      <c r="D22" s="22"/>
      <c r="E22" s="22"/>
      <c r="F22" s="11" t="str">
        <f ca="1">IF(C22&gt;Лист1!$D$1,"Н/Д",IF(C22&gt;Лист1!$D$7,"МАЛ/ДЕВЧ", IF(C22&gt;Лист1!$D$9,"ЮН/ДЕВ",IF(C22&gt;Лист1!$D$15,"ЮНР/ЮНРК","не допущен"))))</f>
        <v>не допущен</v>
      </c>
      <c r="G22" s="24"/>
      <c r="H22" s="18"/>
      <c r="I22" s="19"/>
      <c r="K22" s="21" t="str">
        <f ca="1">IF(AND(8&gt;год-Заявка!C22, OR(Заявка!D22="б/р",Заявка!D22="3ю",Заявка!D22="2ю",Заявка!D22="1ю",Заявка!D22=3,Заявка!D22=2,Заявка!D22=1)), "Подрасти", IF(AND(10&gt;год-Заявка!C22, OR(Заявка!D22="б/р",Заявка!D22="3ю",Заявка!D22="2ю",Заявка!D22="1ю",Заявка!D22=3,Заявка!D22=2,Заявка!D22=1)), "не выше 1 класса", IF(AND(13&gt;год-Заявка!C22, OR(Заявка!D22="б/р",Заявка!D22="3ю",Заявка!D22="2ю",Заявка!D22="1ю",Заявка!D22=3,Заявка!D22=2,Заявка!D22=1)), "не выше 2 класса",IF(AND(16&gt;год-Заявка!C22, OR(Заявка!D22="1ю",Заявка!D22=3,Заявка!D22=2,Заявка!D22=1)), "не выше 3 класса",IF(AND(22&gt;год-Заявка!C22, OR(Заявка!D22=2,Заявка!D22=1)), "не выше 4 класса",IF(AND(22&gt;год-Заявка!C22, OR(Заявка!D22="б/р",Заявка!D22="3ю",Заявка!D22="2ю")), "не выше 2 класса",IF(AND(22&gt;год-Заявка!C22, OR(Заявка!D22="1ю",Заявка!D22=3)), "не выше 3 класса","не может участвовать в соревновании")))))))</f>
        <v>не может участвовать в соревновании</v>
      </c>
    </row>
    <row r="23" spans="1:11" x14ac:dyDescent="0.25">
      <c r="A23" s="2">
        <v>9</v>
      </c>
      <c r="B23" s="16"/>
      <c r="C23" s="17"/>
      <c r="D23" s="22"/>
      <c r="E23" s="22"/>
      <c r="F23" s="11" t="str">
        <f ca="1">IF(C23&gt;Лист1!$D$1,"Н/Д",IF(C23&gt;Лист1!$D$7,"МАЛ/ДЕВЧ", IF(C23&gt;Лист1!$D$9,"ЮН/ДЕВ",IF(C23&gt;Лист1!$D$15,"ЮНР/ЮНРК","не допущен"))))</f>
        <v>не допущен</v>
      </c>
      <c r="G23" s="24"/>
      <c r="H23" s="18"/>
      <c r="I23" s="19"/>
      <c r="K23" s="21" t="str">
        <f ca="1">IF(AND(8&gt;год-Заявка!C23, OR(Заявка!D23="б/р",Заявка!D23="3ю",Заявка!D23="2ю",Заявка!D23="1ю",Заявка!D23=3,Заявка!D23=2,Заявка!D23=1)), "Подрасти", IF(AND(10&gt;год-Заявка!C23, OR(Заявка!D23="б/р",Заявка!D23="3ю",Заявка!D23="2ю",Заявка!D23="1ю",Заявка!D23=3,Заявка!D23=2,Заявка!D23=1)), "не выше 1 класса", IF(AND(13&gt;год-Заявка!C23, OR(Заявка!D23="б/р",Заявка!D23="3ю",Заявка!D23="2ю",Заявка!D23="1ю",Заявка!D23=3,Заявка!D23=2,Заявка!D23=1)), "не выше 2 класса",IF(AND(16&gt;год-Заявка!C23, OR(Заявка!D23="1ю",Заявка!D23=3,Заявка!D23=2,Заявка!D23=1)), "не выше 3 класса",IF(AND(22&gt;год-Заявка!C23, OR(Заявка!D23=2,Заявка!D23=1)), "не выше 4 класса",IF(AND(22&gt;год-Заявка!C23, OR(Заявка!D23="б/р",Заявка!D23="3ю",Заявка!D23="2ю")), "не выше 2 класса",IF(AND(22&gt;год-Заявка!C23, OR(Заявка!D23="1ю",Заявка!D23=3)), "не выше 3 класса","не может участвовать в соревновании")))))))</f>
        <v>не может участвовать в соревновании</v>
      </c>
    </row>
    <row r="24" spans="1:11" x14ac:dyDescent="0.25">
      <c r="A24" s="2">
        <v>10</v>
      </c>
      <c r="B24" s="16"/>
      <c r="C24" s="17"/>
      <c r="D24" s="22"/>
      <c r="E24" s="22"/>
      <c r="F24" s="11" t="str">
        <f ca="1">IF(C24&gt;Лист1!$D$1,"Н/Д",IF(C24&gt;Лист1!$D$7,"МАЛ/ДЕВЧ", IF(C24&gt;Лист1!$D$9,"ЮН/ДЕВ",IF(C24&gt;Лист1!$D$15,"ЮНР/ЮНРК","не допущен"))))</f>
        <v>не допущен</v>
      </c>
      <c r="G24" s="24"/>
      <c r="H24" s="18"/>
      <c r="I24" s="19"/>
      <c r="K24" s="21" t="str">
        <f ca="1">IF(AND(8&gt;год-Заявка!C24, OR(Заявка!D24="б/р",Заявка!D24="3ю",Заявка!D24="2ю",Заявка!D24="1ю",Заявка!D24=3,Заявка!D24=2,Заявка!D24=1)), "Подрасти", IF(AND(10&gt;год-Заявка!C24, OR(Заявка!D24="б/р",Заявка!D24="3ю",Заявка!D24="2ю",Заявка!D24="1ю",Заявка!D24=3,Заявка!D24=2,Заявка!D24=1)), "не выше 1 класса", IF(AND(13&gt;год-Заявка!C24, OR(Заявка!D24="б/р",Заявка!D24="3ю",Заявка!D24="2ю",Заявка!D24="1ю",Заявка!D24=3,Заявка!D24=2,Заявка!D24=1)), "не выше 2 класса",IF(AND(16&gt;год-Заявка!C24, OR(Заявка!D24="1ю",Заявка!D24=3,Заявка!D24=2,Заявка!D24=1)), "не выше 3 класса",IF(AND(22&gt;год-Заявка!C24, OR(Заявка!D24=2,Заявка!D24=1)), "не выше 4 класса",IF(AND(22&gt;год-Заявка!C24, OR(Заявка!D24="б/р",Заявка!D24="3ю",Заявка!D24="2ю")), "не выше 2 класса",IF(AND(22&gt;год-Заявка!C24, OR(Заявка!D24="1ю",Заявка!D24=3)), "не выше 3 класса","не может участвовать в соревновании")))))))</f>
        <v>не может участвовать в соревновании</v>
      </c>
    </row>
    <row r="25" spans="1:11" x14ac:dyDescent="0.25">
      <c r="A25" s="2">
        <v>11</v>
      </c>
      <c r="B25" s="16"/>
      <c r="C25" s="17"/>
      <c r="D25" s="22"/>
      <c r="E25" s="22"/>
      <c r="F25" s="11" t="str">
        <f ca="1">IF(C25&gt;Лист1!$D$1,"Н/Д",IF(C25&gt;Лист1!$D$7,"МАЛ/ДЕВЧ", IF(C25&gt;Лист1!$D$9,"ЮН/ДЕВ",IF(C25&gt;Лист1!$D$15,"ЮНР/ЮНРК","не допущен"))))</f>
        <v>не допущен</v>
      </c>
      <c r="G25" s="24"/>
      <c r="H25" s="18"/>
      <c r="I25" s="19"/>
      <c r="K25" s="21" t="str">
        <f ca="1">IF(AND(8&gt;год-Заявка!C25, OR(Заявка!D25="б/р",Заявка!D25="3ю",Заявка!D25="2ю",Заявка!D25="1ю",Заявка!D25=3,Заявка!D25=2,Заявка!D25=1)), "Подрасти", IF(AND(10&gt;год-Заявка!C25, OR(Заявка!D25="б/р",Заявка!D25="3ю",Заявка!D25="2ю",Заявка!D25="1ю",Заявка!D25=3,Заявка!D25=2,Заявка!D25=1)), "не выше 1 класса", IF(AND(13&gt;год-Заявка!C25, OR(Заявка!D25="б/р",Заявка!D25="3ю",Заявка!D25="2ю",Заявка!D25="1ю",Заявка!D25=3,Заявка!D25=2,Заявка!D25=1)), "не выше 2 класса",IF(AND(16&gt;год-Заявка!C25, OR(Заявка!D25="1ю",Заявка!D25=3,Заявка!D25=2,Заявка!D25=1)), "не выше 3 класса",IF(AND(22&gt;год-Заявка!C25, OR(Заявка!D25=2,Заявка!D25=1)), "не выше 4 класса",IF(AND(22&gt;год-Заявка!C25, OR(Заявка!D25="б/р",Заявка!D25="3ю",Заявка!D25="2ю")), "не выше 2 класса",IF(AND(22&gt;год-Заявка!C25, OR(Заявка!D25="1ю",Заявка!D25=3)), "не выше 3 класса","не может участвовать в соревновании")))))))</f>
        <v>не может участвовать в соревновании</v>
      </c>
    </row>
    <row r="26" spans="1:11" x14ac:dyDescent="0.25">
      <c r="A26" s="2">
        <v>12</v>
      </c>
      <c r="B26" s="16"/>
      <c r="C26" s="17"/>
      <c r="D26" s="22"/>
      <c r="E26" s="22"/>
      <c r="F26" s="11" t="str">
        <f ca="1">IF(C26&gt;Лист1!$D$1,"Н/Д",IF(C26&gt;Лист1!$D$7,"МАЛ/ДЕВЧ", IF(C26&gt;Лист1!$D$9,"ЮН/ДЕВ",IF(C26&gt;Лист1!$D$15,"ЮНР/ЮНРК","не допущен"))))</f>
        <v>не допущен</v>
      </c>
      <c r="G26" s="24"/>
      <c r="H26" s="18"/>
      <c r="I26" s="19"/>
      <c r="K26" s="21" t="str">
        <f ca="1">IF(AND(8&gt;год-Заявка!C26, OR(Заявка!D26="б/р",Заявка!D26="3ю",Заявка!D26="2ю",Заявка!D26="1ю",Заявка!D26=3,Заявка!D26=2,Заявка!D26=1)), "Подрасти", IF(AND(10&gt;год-Заявка!C26, OR(Заявка!D26="б/р",Заявка!D26="3ю",Заявка!D26="2ю",Заявка!D26="1ю",Заявка!D26=3,Заявка!D26=2,Заявка!D26=1)), "не выше 1 класса", IF(AND(13&gt;год-Заявка!C26, OR(Заявка!D26="б/р",Заявка!D26="3ю",Заявка!D26="2ю",Заявка!D26="1ю",Заявка!D26=3,Заявка!D26=2,Заявка!D26=1)), "не выше 2 класса",IF(AND(16&gt;год-Заявка!C26, OR(Заявка!D26="1ю",Заявка!D26=3,Заявка!D26=2,Заявка!D26=1)), "не выше 3 класса",IF(AND(22&gt;год-Заявка!C26, OR(Заявка!D26=2,Заявка!D26=1)), "не выше 4 класса",IF(AND(22&gt;год-Заявка!C26, OR(Заявка!D26="б/р",Заявка!D26="3ю",Заявка!D26="2ю")), "не выше 2 класса",IF(AND(22&gt;год-Заявка!C26, OR(Заявка!D26="1ю",Заявка!D26=3)), "не выше 3 класса","не может участвовать в соревновании")))))))</f>
        <v>не может участвовать в соревновании</v>
      </c>
    </row>
    <row r="27" spans="1:11" x14ac:dyDescent="0.25">
      <c r="A27" s="2">
        <v>13</v>
      </c>
      <c r="B27" s="16"/>
      <c r="C27" s="17"/>
      <c r="D27" s="22"/>
      <c r="E27" s="22"/>
      <c r="F27" s="11" t="str">
        <f ca="1">IF(C27&gt;Лист1!$D$1,"Н/Д",IF(C27&gt;Лист1!$D$7,"МАЛ/ДЕВЧ", IF(C27&gt;Лист1!$D$9,"ЮН/ДЕВ",IF(C27&gt;Лист1!$D$15,"ЮНР/ЮНРК","не допущен"))))</f>
        <v>не допущен</v>
      </c>
      <c r="G27" s="24"/>
      <c r="H27" s="18"/>
      <c r="I27" s="19"/>
      <c r="K27" s="21" t="str">
        <f ca="1">IF(AND(8&gt;год-Заявка!C27, OR(Заявка!D27="б/р",Заявка!D27="3ю",Заявка!D27="2ю",Заявка!D27="1ю",Заявка!D27=3,Заявка!D27=2,Заявка!D27=1)), "Подрасти", IF(AND(10&gt;год-Заявка!C27, OR(Заявка!D27="б/р",Заявка!D27="3ю",Заявка!D27="2ю",Заявка!D27="1ю",Заявка!D27=3,Заявка!D27=2,Заявка!D27=1)), "не выше 1 класса", IF(AND(13&gt;год-Заявка!C27, OR(Заявка!D27="б/р",Заявка!D27="3ю",Заявка!D27="2ю",Заявка!D27="1ю",Заявка!D27=3,Заявка!D27=2,Заявка!D27=1)), "не выше 2 класса",IF(AND(16&gt;год-Заявка!C27, OR(Заявка!D27="1ю",Заявка!D27=3,Заявка!D27=2,Заявка!D27=1)), "не выше 3 класса",IF(AND(22&gt;год-Заявка!C27, OR(Заявка!D27=2,Заявка!D27=1)), "не выше 4 класса",IF(AND(22&gt;год-Заявка!C27, OR(Заявка!D27="б/р",Заявка!D27="3ю",Заявка!D27="2ю")), "не выше 2 класса",IF(AND(22&gt;год-Заявка!C27, OR(Заявка!D27="1ю",Заявка!D27=3)), "не выше 3 класса","не может участвовать в соревновании")))))))</f>
        <v>не может участвовать в соревновании</v>
      </c>
    </row>
    <row r="28" spans="1:11" x14ac:dyDescent="0.25">
      <c r="A28" s="2">
        <v>14</v>
      </c>
      <c r="B28" s="16"/>
      <c r="C28" s="17"/>
      <c r="D28" s="22"/>
      <c r="E28" s="22"/>
      <c r="F28" s="11" t="str">
        <f ca="1">IF(C28&gt;Лист1!$D$1,"Н/Д",IF(C28&gt;Лист1!$D$7,"МАЛ/ДЕВЧ", IF(C28&gt;Лист1!$D$9,"ЮН/ДЕВ",IF(C28&gt;Лист1!$D$15,"ЮНР/ЮНРК","не допущен"))))</f>
        <v>не допущен</v>
      </c>
      <c r="G28" s="24"/>
      <c r="H28" s="18"/>
      <c r="I28" s="19"/>
      <c r="K28" s="21" t="str">
        <f ca="1">IF(AND(8&gt;год-Заявка!C28, OR(Заявка!D28="б/р",Заявка!D28="3ю",Заявка!D28="2ю",Заявка!D28="1ю",Заявка!D28=3,Заявка!D28=2,Заявка!D28=1)), "Подрасти", IF(AND(10&gt;год-Заявка!C28, OR(Заявка!D28="б/р",Заявка!D28="3ю",Заявка!D28="2ю",Заявка!D28="1ю",Заявка!D28=3,Заявка!D28=2,Заявка!D28=1)), "не выше 1 класса", IF(AND(13&gt;год-Заявка!C28, OR(Заявка!D28="б/р",Заявка!D28="3ю",Заявка!D28="2ю",Заявка!D28="1ю",Заявка!D28=3,Заявка!D28=2,Заявка!D28=1)), "не выше 2 класса",IF(AND(16&gt;год-Заявка!C28, OR(Заявка!D28="1ю",Заявка!D28=3,Заявка!D28=2,Заявка!D28=1)), "не выше 3 класса",IF(AND(22&gt;год-Заявка!C28, OR(Заявка!D28=2,Заявка!D28=1)), "не выше 4 класса",IF(AND(22&gt;год-Заявка!C28, OR(Заявка!D28="б/р",Заявка!D28="3ю",Заявка!D28="2ю")), "не выше 2 класса",IF(AND(22&gt;год-Заявка!C28, OR(Заявка!D28="1ю",Заявка!D28=3)), "не выше 3 класса","не может участвовать в соревновании")))))))</f>
        <v>не может участвовать в соревновании</v>
      </c>
    </row>
    <row r="29" spans="1:11" x14ac:dyDescent="0.25">
      <c r="A29" s="2">
        <v>15</v>
      </c>
      <c r="B29" s="16"/>
      <c r="C29" s="17"/>
      <c r="D29" s="22"/>
      <c r="E29" s="22"/>
      <c r="F29" s="11" t="str">
        <f ca="1">IF(C29&gt;Лист1!$D$1,"Н/Д",IF(C29&gt;Лист1!$D$7,"МАЛ/ДЕВЧ", IF(C29&gt;Лист1!$D$9,"ЮН/ДЕВ",IF(C29&gt;Лист1!$D$15,"ЮНР/ЮНРК","не допущен"))))</f>
        <v>не допущен</v>
      </c>
      <c r="G29" s="24"/>
      <c r="H29" s="18"/>
      <c r="I29" s="19"/>
      <c r="K29" s="21" t="str">
        <f ca="1">IF(AND(8&gt;год-Заявка!C29, OR(Заявка!D29="б/р",Заявка!D29="3ю",Заявка!D29="2ю",Заявка!D29="1ю",Заявка!D29=3,Заявка!D29=2,Заявка!D29=1)), "Подрасти", IF(AND(10&gt;год-Заявка!C29, OR(Заявка!D29="б/р",Заявка!D29="3ю",Заявка!D29="2ю",Заявка!D29="1ю",Заявка!D29=3,Заявка!D29=2,Заявка!D29=1)), "не выше 1 класса", IF(AND(13&gt;год-Заявка!C29, OR(Заявка!D29="б/р",Заявка!D29="3ю",Заявка!D29="2ю",Заявка!D29="1ю",Заявка!D29=3,Заявка!D29=2,Заявка!D29=1)), "не выше 2 класса",IF(AND(16&gt;год-Заявка!C29, OR(Заявка!D29="1ю",Заявка!D29=3,Заявка!D29=2,Заявка!D29=1)), "не выше 3 класса",IF(AND(22&gt;год-Заявка!C29, OR(Заявка!D29=2,Заявка!D29=1)), "не выше 4 класса",IF(AND(22&gt;год-Заявка!C29, OR(Заявка!D29="б/р",Заявка!D29="3ю",Заявка!D29="2ю")), "не выше 2 класса",IF(AND(22&gt;год-Заявка!C29, OR(Заявка!D29="1ю",Заявка!D29=3)), "не выше 3 класса","не может участвовать в соревновании")))))))</f>
        <v>не может участвовать в соревновании</v>
      </c>
    </row>
    <row r="30" spans="1:11" x14ac:dyDescent="0.25">
      <c r="A30" s="2">
        <v>16</v>
      </c>
      <c r="B30" s="16"/>
      <c r="C30" s="17"/>
      <c r="D30" s="22"/>
      <c r="E30" s="22"/>
      <c r="F30" s="11" t="str">
        <f ca="1">IF(C30&gt;Лист1!$D$1,"Н/Д",IF(C30&gt;Лист1!$D$7,"МАЛ/ДЕВЧ", IF(C30&gt;Лист1!$D$9,"ЮН/ДЕВ",IF(C30&gt;Лист1!$D$15,"ЮНР/ЮНРК","не допущен"))))</f>
        <v>не допущен</v>
      </c>
      <c r="G30" s="24"/>
      <c r="H30" s="18"/>
      <c r="I30" s="19"/>
      <c r="K30" s="21" t="str">
        <f ca="1">IF(AND(8&gt;год-Заявка!C30, OR(Заявка!D30="б/р",Заявка!D30="3ю",Заявка!D30="2ю",Заявка!D30="1ю",Заявка!D30=3,Заявка!D30=2,Заявка!D30=1)), "Подрасти", IF(AND(10&gt;год-Заявка!C30, OR(Заявка!D30="б/р",Заявка!D30="3ю",Заявка!D30="2ю",Заявка!D30="1ю",Заявка!D30=3,Заявка!D30=2,Заявка!D30=1)), "не выше 1 класса", IF(AND(13&gt;год-Заявка!C30, OR(Заявка!D30="б/р",Заявка!D30="3ю",Заявка!D30="2ю",Заявка!D30="1ю",Заявка!D30=3,Заявка!D30=2,Заявка!D30=1)), "не выше 2 класса",IF(AND(16&gt;год-Заявка!C30, OR(Заявка!D30="1ю",Заявка!D30=3,Заявка!D30=2,Заявка!D30=1)), "не выше 3 класса",IF(AND(22&gt;год-Заявка!C30, OR(Заявка!D30=2,Заявка!D30=1)), "не выше 4 класса",IF(AND(22&gt;год-Заявка!C30, OR(Заявка!D30="б/р",Заявка!D30="3ю",Заявка!D30="2ю")), "не выше 2 класса",IF(AND(22&gt;год-Заявка!C30, OR(Заявка!D30="1ю",Заявка!D30=3)), "не выше 3 класса","не может участвовать в соревновании")))))))</f>
        <v>не может участвовать в соревновании</v>
      </c>
    </row>
    <row r="31" spans="1:11" x14ac:dyDescent="0.25">
      <c r="A31" s="2">
        <v>17</v>
      </c>
      <c r="B31" s="16"/>
      <c r="C31" s="17"/>
      <c r="D31" s="22"/>
      <c r="E31" s="22"/>
      <c r="F31" s="11" t="str">
        <f ca="1">IF(C31&gt;Лист1!$D$1,"Н/Д",IF(C31&gt;Лист1!$D$7,"МАЛ/ДЕВЧ", IF(C31&gt;Лист1!$D$9,"ЮН/ДЕВ",IF(C31&gt;Лист1!$D$15,"ЮНР/ЮНРК","не допущен"))))</f>
        <v>не допущен</v>
      </c>
      <c r="G31" s="24"/>
      <c r="H31" s="18"/>
      <c r="I31" s="19"/>
      <c r="K31" s="21" t="str">
        <f ca="1">IF(AND(8&gt;год-Заявка!C31, OR(Заявка!D31="б/р",Заявка!D31="3ю",Заявка!D31="2ю",Заявка!D31="1ю",Заявка!D31=3,Заявка!D31=2,Заявка!D31=1)), "Подрасти", IF(AND(10&gt;год-Заявка!C31, OR(Заявка!D31="б/р",Заявка!D31="3ю",Заявка!D31="2ю",Заявка!D31="1ю",Заявка!D31=3,Заявка!D31=2,Заявка!D31=1)), "не выше 1 класса", IF(AND(13&gt;год-Заявка!C31, OR(Заявка!D31="б/р",Заявка!D31="3ю",Заявка!D31="2ю",Заявка!D31="1ю",Заявка!D31=3,Заявка!D31=2,Заявка!D31=1)), "не выше 2 класса",IF(AND(16&gt;год-Заявка!C31, OR(Заявка!D31="1ю",Заявка!D31=3,Заявка!D31=2,Заявка!D31=1)), "не выше 3 класса",IF(AND(22&gt;год-Заявка!C31, OR(Заявка!D31=2,Заявка!D31=1)), "не выше 4 класса",IF(AND(22&gt;год-Заявка!C31, OR(Заявка!D31="б/р",Заявка!D31="3ю",Заявка!D31="2ю")), "не выше 2 класса",IF(AND(22&gt;год-Заявка!C31, OR(Заявка!D31="1ю",Заявка!D31=3)), "не выше 3 класса","не может участвовать в соревновании")))))))</f>
        <v>не может участвовать в соревновании</v>
      </c>
    </row>
    <row r="32" spans="1:11" x14ac:dyDescent="0.25">
      <c r="A32" s="2">
        <v>18</v>
      </c>
      <c r="B32" s="16"/>
      <c r="C32" s="17"/>
      <c r="D32" s="22"/>
      <c r="E32" s="22"/>
      <c r="F32" s="11" t="str">
        <f ca="1">IF(C32&gt;Лист1!$D$1,"Н/Д",IF(C32&gt;Лист1!$D$7,"МАЛ/ДЕВЧ", IF(C32&gt;Лист1!$D$9,"ЮН/ДЕВ",IF(C32&gt;Лист1!$D$15,"ЮНР/ЮНРК","не допущен"))))</f>
        <v>не допущен</v>
      </c>
      <c r="G32" s="24"/>
      <c r="H32" s="18"/>
      <c r="I32" s="19"/>
      <c r="K32" s="21" t="str">
        <f ca="1">IF(AND(8&gt;год-Заявка!C32, OR(Заявка!D32="б/р",Заявка!D32="3ю",Заявка!D32="2ю",Заявка!D32="1ю",Заявка!D32=3,Заявка!D32=2,Заявка!D32=1)), "Подрасти", IF(AND(10&gt;год-Заявка!C32, OR(Заявка!D32="б/р",Заявка!D32="3ю",Заявка!D32="2ю",Заявка!D32="1ю",Заявка!D32=3,Заявка!D32=2,Заявка!D32=1)), "не выше 1 класса", IF(AND(13&gt;год-Заявка!C32, OR(Заявка!D32="б/р",Заявка!D32="3ю",Заявка!D32="2ю",Заявка!D32="1ю",Заявка!D32=3,Заявка!D32=2,Заявка!D32=1)), "не выше 2 класса",IF(AND(16&gt;год-Заявка!C32, OR(Заявка!D32="1ю",Заявка!D32=3,Заявка!D32=2,Заявка!D32=1)), "не выше 3 класса",IF(AND(22&gt;год-Заявка!C32, OR(Заявка!D32=2,Заявка!D32=1)), "не выше 4 класса",IF(AND(22&gt;год-Заявка!C32, OR(Заявка!D32="б/р",Заявка!D32="3ю",Заявка!D32="2ю")), "не выше 2 класса",IF(AND(22&gt;год-Заявка!C32, OR(Заявка!D32="1ю",Заявка!D32=3)), "не выше 3 класса","не может участвовать в соревновании")))))))</f>
        <v>не может участвовать в соревновании</v>
      </c>
    </row>
    <row r="33" spans="1:11" x14ac:dyDescent="0.25">
      <c r="A33" s="2">
        <v>19</v>
      </c>
      <c r="B33" s="16"/>
      <c r="C33" s="17"/>
      <c r="D33" s="22"/>
      <c r="E33" s="22"/>
      <c r="F33" s="11" t="str">
        <f ca="1">IF(C33&gt;Лист1!$D$1,"Н/Д",IF(C33&gt;Лист1!$D$7,"МАЛ/ДЕВЧ", IF(C33&gt;Лист1!$D$9,"ЮН/ДЕВ",IF(C33&gt;Лист1!$D$15,"ЮНР/ЮНРК","не допущен"))))</f>
        <v>не допущен</v>
      </c>
      <c r="G33" s="24"/>
      <c r="H33" s="18"/>
      <c r="I33" s="19"/>
      <c r="K33" s="21" t="str">
        <f ca="1">IF(AND(8&gt;год-Заявка!C33, OR(Заявка!D33="б/р",Заявка!D33="3ю",Заявка!D33="2ю",Заявка!D33="1ю",Заявка!D33=3,Заявка!D33=2,Заявка!D33=1)), "Подрасти", IF(AND(10&gt;год-Заявка!C33, OR(Заявка!D33="б/р",Заявка!D33="3ю",Заявка!D33="2ю",Заявка!D33="1ю",Заявка!D33=3,Заявка!D33=2,Заявка!D33=1)), "не выше 1 класса", IF(AND(13&gt;год-Заявка!C33, OR(Заявка!D33="б/р",Заявка!D33="3ю",Заявка!D33="2ю",Заявка!D33="1ю",Заявка!D33=3,Заявка!D33=2,Заявка!D33=1)), "не выше 2 класса",IF(AND(16&gt;год-Заявка!C33, OR(Заявка!D33="1ю",Заявка!D33=3,Заявка!D33=2,Заявка!D33=1)), "не выше 3 класса",IF(AND(22&gt;год-Заявка!C33, OR(Заявка!D33=2,Заявка!D33=1)), "не выше 4 класса",IF(AND(22&gt;год-Заявка!C33, OR(Заявка!D33="б/р",Заявка!D33="3ю",Заявка!D33="2ю")), "не выше 2 класса",IF(AND(22&gt;год-Заявка!C33, OR(Заявка!D33="1ю",Заявка!D33=3)), "не выше 3 класса","не может участвовать в соревновании")))))))</f>
        <v>не может участвовать в соревновании</v>
      </c>
    </row>
    <row r="34" spans="1:11" x14ac:dyDescent="0.25">
      <c r="A34" s="2">
        <v>20</v>
      </c>
      <c r="B34" s="16"/>
      <c r="C34" s="17"/>
      <c r="D34" s="22"/>
      <c r="E34" s="22"/>
      <c r="F34" s="11" t="str">
        <f ca="1">IF(C34&gt;Лист1!$D$1,"Н/Д",IF(C34&gt;Лист1!$D$7,"МАЛ/ДЕВЧ", IF(C34&gt;Лист1!$D$9,"ЮН/ДЕВ",IF(C34&gt;Лист1!$D$15,"ЮНР/ЮНРК","не допущен"))))</f>
        <v>не допущен</v>
      </c>
      <c r="G34" s="24"/>
      <c r="H34" s="18"/>
      <c r="I34" s="19"/>
      <c r="K34" s="21" t="str">
        <f ca="1">IF(AND(8&gt;год-Заявка!C34, OR(Заявка!D34="б/р",Заявка!D34="3ю",Заявка!D34="2ю",Заявка!D34="1ю",Заявка!D34=3,Заявка!D34=2,Заявка!D34=1)), "Подрасти", IF(AND(10&gt;год-Заявка!C34, OR(Заявка!D34="б/р",Заявка!D34="3ю",Заявка!D34="2ю",Заявка!D34="1ю",Заявка!D34=3,Заявка!D34=2,Заявка!D34=1)), "не выше 1 класса", IF(AND(13&gt;год-Заявка!C34, OR(Заявка!D34="б/р",Заявка!D34="3ю",Заявка!D34="2ю",Заявка!D34="1ю",Заявка!D34=3,Заявка!D34=2,Заявка!D34=1)), "не выше 2 класса",IF(AND(16&gt;год-Заявка!C34, OR(Заявка!D34="1ю",Заявка!D34=3,Заявка!D34=2,Заявка!D34=1)), "не выше 3 класса",IF(AND(22&gt;год-Заявка!C34, OR(Заявка!D34=2,Заявка!D34=1)), "не выше 4 класса",IF(AND(22&gt;год-Заявка!C34, OR(Заявка!D34="б/р",Заявка!D34="3ю",Заявка!D34="2ю")), "не выше 2 класса",IF(AND(22&gt;год-Заявка!C34, OR(Заявка!D34="1ю",Заявка!D34=3)), "не выше 3 класса","не может участвовать в соревновании")))))))</f>
        <v>не может участвовать в соревновании</v>
      </c>
    </row>
    <row r="36" spans="1:11" ht="234" customHeight="1" x14ac:dyDescent="0.25"/>
  </sheetData>
  <sheetProtection password="CA9C" sheet="1" objects="1" scenarios="1" selectLockedCells="1"/>
  <dataConsolidate/>
  <mergeCells count="7">
    <mergeCell ref="C10:I10"/>
    <mergeCell ref="C12:I12"/>
    <mergeCell ref="A1:I1"/>
    <mergeCell ref="A3:I3"/>
    <mergeCell ref="A4:I4"/>
    <mergeCell ref="C6:I6"/>
    <mergeCell ref="C8:I8"/>
  </mergeCells>
  <dataValidations xWindow="608" yWindow="525" count="6">
    <dataValidation type="list" allowBlank="1" showInputMessage="1" showErrorMessage="1" sqref="E15:E34">
      <formula1>Пол1</formula1>
    </dataValidation>
    <dataValidation type="list" allowBlank="1" showInputMessage="1" showErrorMessage="1" sqref="D15:D34">
      <formula1>Разряд1</formula1>
    </dataValidation>
    <dataValidation allowBlank="1" showInputMessage="1" showErrorMessage="1" promptTitle="Пояснение к &quot;Возрастная группа&quot;" prompt="&quot;Н/Д&quot; - участник вне возрастных рамок (обратиться в ГСК)_x000a__x000a_&quot;МАЛ/ДЕВ&quot; - 8-13 лет_x000a__x000a_&quot;ЮН/ДЕВ&quot; - 14-15 лет_x000a__x000a_&quot;ЮНР/ЮНРК&quot; - 16-21_x000a__x000a_&quot;не допущен&quot; - не указан год участника; участник не допущен" sqref="C15:C34"/>
    <dataValidation type="list" allowBlank="1" showInputMessage="1" showErrorMessage="1" sqref="G15:G34">
      <formula1>Участие</formula1>
    </dataValidation>
    <dataValidation type="list" allowBlank="1" showInputMessage="1" showErrorMessage="1" promptTitle="Информация" prompt="При формировании связки обращайте внимание на максимальный &quot;Класс дистанции&quot;, в котором участник может выступать." sqref="H15:H34">
      <formula1>СВЯЗКА</formula1>
    </dataValidation>
    <dataValidation type="list" allowBlank="1" showInputMessage="1" showErrorMessage="1" promptTitle="Информация" prompt="При формировании группы обращайте внимание на максимальный &quot;Класс дистанции&quot;, в котором участник может выступать." sqref="I15:I34">
      <formula1>ГРУППА</formula1>
    </dataValidation>
  </dataValidations>
  <pageMargins left="0.39370078740157483" right="0.39370078740157483" top="0.39370078740157483" bottom="0.39370078740157483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1"/>
  <sheetViews>
    <sheetView workbookViewId="0">
      <selection activeCell="P1" sqref="P1:P5"/>
    </sheetView>
  </sheetViews>
  <sheetFormatPr defaultRowHeight="15" x14ac:dyDescent="0.25"/>
  <cols>
    <col min="4" max="4" width="7.7109375" customWidth="1"/>
    <col min="5" max="5" width="6.42578125" customWidth="1"/>
    <col min="6" max="6" width="10.140625" bestFit="1" customWidth="1"/>
    <col min="9" max="9" width="15" customWidth="1"/>
  </cols>
  <sheetData>
    <row r="1" spans="1:16" x14ac:dyDescent="0.25">
      <c r="A1" s="12" t="s">
        <v>15</v>
      </c>
      <c r="B1" s="12" t="s">
        <v>17</v>
      </c>
      <c r="C1" s="12" t="s">
        <v>21</v>
      </c>
      <c r="D1">
        <f ca="1">$F$2-Лист1!E1</f>
        <v>2008</v>
      </c>
      <c r="E1">
        <v>8</v>
      </c>
      <c r="F1" s="14">
        <f ca="1">TODAY()</f>
        <v>42515</v>
      </c>
      <c r="G1" t="b">
        <f>ISTEXT(Заявка!B15)</f>
        <v>0</v>
      </c>
      <c r="H1">
        <f>IF(G1,0.5,0)</f>
        <v>0</v>
      </c>
      <c r="I1" t="b">
        <f>ISNUMBER(Заявка!H15)</f>
        <v>0</v>
      </c>
      <c r="J1">
        <f>IF(I1,0.5,0)</f>
        <v>0</v>
      </c>
      <c r="K1" t="b">
        <f>ISNUMBER(Заявка!I15)</f>
        <v>0</v>
      </c>
      <c r="L1">
        <f>IF(K1,0.25,0)</f>
        <v>0</v>
      </c>
      <c r="M1">
        <f>IF(свзяки1&lt;=связки3,свзяки1,0)</f>
        <v>0</v>
      </c>
      <c r="N1">
        <f>IF(N2&lt;=группа3,N2-0.25,0)</f>
        <v>0</v>
      </c>
      <c r="O1" t="s">
        <v>24</v>
      </c>
      <c r="P1" t="s">
        <v>34</v>
      </c>
    </row>
    <row r="2" spans="1:16" x14ac:dyDescent="0.25">
      <c r="A2" s="12" t="s">
        <v>16</v>
      </c>
      <c r="B2" s="12" t="s">
        <v>18</v>
      </c>
      <c r="C2" s="15" t="s">
        <v>22</v>
      </c>
      <c r="D2">
        <f ca="1">$F$2-Лист1!E2</f>
        <v>2007</v>
      </c>
      <c r="E2">
        <v>9</v>
      </c>
      <c r="F2">
        <f ca="1">YEAR(F1)</f>
        <v>2016</v>
      </c>
      <c r="G2" t="b">
        <f>ISTEXT(Заявка!B16)</f>
        <v>0</v>
      </c>
      <c r="H2">
        <f t="shared" ref="H2:H20" si="0">IF(G2,0.5,0)</f>
        <v>0</v>
      </c>
      <c r="I2" t="b">
        <f>ISNUMBER(Заявка!H16)</f>
        <v>0</v>
      </c>
      <c r="J2">
        <f t="shared" ref="J2:J20" si="1">IF(I2,0.5,0)</f>
        <v>0</v>
      </c>
      <c r="K2" t="b">
        <f>ISNUMBER(Заявка!I16)</f>
        <v>0</v>
      </c>
      <c r="L2">
        <f t="shared" ref="L2:L20" si="2">IF(K2,0.25,0)</f>
        <v>0</v>
      </c>
      <c r="M2">
        <f>J21+0.5</f>
        <v>0.5</v>
      </c>
      <c r="N2">
        <f>L21+0.5</f>
        <v>0.5</v>
      </c>
      <c r="O2" t="s">
        <v>25</v>
      </c>
      <c r="P2" t="s">
        <v>35</v>
      </c>
    </row>
    <row r="3" spans="1:16" x14ac:dyDescent="0.25">
      <c r="B3" s="12" t="s">
        <v>19</v>
      </c>
      <c r="C3" s="12"/>
      <c r="D3">
        <f ca="1">$F$2-Лист1!E3</f>
        <v>2006</v>
      </c>
      <c r="E3">
        <v>10</v>
      </c>
      <c r="G3" t="b">
        <f>ISTEXT(Заявка!B17)</f>
        <v>0</v>
      </c>
      <c r="H3">
        <f t="shared" si="0"/>
        <v>0</v>
      </c>
      <c r="I3" t="b">
        <f>ISNUMBER(Заявка!H17)</f>
        <v>0</v>
      </c>
      <c r="J3">
        <f t="shared" si="1"/>
        <v>0</v>
      </c>
      <c r="K3" t="b">
        <f>ISNUMBER(Заявка!I17)</f>
        <v>0</v>
      </c>
      <c r="L3">
        <f t="shared" si="2"/>
        <v>0</v>
      </c>
      <c r="M3">
        <f>свзяки1+0.5</f>
        <v>1</v>
      </c>
      <c r="N3">
        <f>N2+0.5</f>
        <v>1</v>
      </c>
      <c r="O3" t="s">
        <v>26</v>
      </c>
      <c r="P3" t="s">
        <v>36</v>
      </c>
    </row>
    <row r="4" spans="1:16" x14ac:dyDescent="0.25">
      <c r="B4" s="12" t="s">
        <v>20</v>
      </c>
      <c r="C4" s="12"/>
      <c r="D4">
        <f ca="1">$F$2-Лист1!E4</f>
        <v>2005</v>
      </c>
      <c r="E4">
        <v>11</v>
      </c>
      <c r="G4" t="b">
        <f>ISTEXT(Заявка!B18)</f>
        <v>0</v>
      </c>
      <c r="H4">
        <f t="shared" si="0"/>
        <v>0</v>
      </c>
      <c r="I4" t="b">
        <f>ISNUMBER(Заявка!H18)</f>
        <v>0</v>
      </c>
      <c r="J4">
        <f t="shared" si="1"/>
        <v>0</v>
      </c>
      <c r="K4" t="b">
        <f>ISNUMBER(Заявка!I18)</f>
        <v>0</v>
      </c>
      <c r="L4">
        <f t="shared" si="2"/>
        <v>0</v>
      </c>
      <c r="M4">
        <f>IF(J21&lt;H21,связки2,0)</f>
        <v>0</v>
      </c>
      <c r="N4">
        <f>IF(L21&lt;H21,N3,0)</f>
        <v>0</v>
      </c>
      <c r="O4" t="s">
        <v>27</v>
      </c>
      <c r="P4" t="s">
        <v>37</v>
      </c>
    </row>
    <row r="5" spans="1:16" x14ac:dyDescent="0.25">
      <c r="B5" s="12">
        <v>3</v>
      </c>
      <c r="C5" s="12"/>
      <c r="D5">
        <f ca="1">$F$2-Лист1!E5</f>
        <v>2004</v>
      </c>
      <c r="E5">
        <v>12</v>
      </c>
      <c r="G5" t="b">
        <f>ISTEXT(Заявка!B19)</f>
        <v>0</v>
      </c>
      <c r="H5">
        <f t="shared" si="0"/>
        <v>0</v>
      </c>
      <c r="I5" t="b">
        <f>ISNUMBER(Заявка!H19)</f>
        <v>0</v>
      </c>
      <c r="J5">
        <f t="shared" si="1"/>
        <v>0</v>
      </c>
      <c r="K5" t="b">
        <f>ISNUMBER(Заявка!I19)</f>
        <v>0</v>
      </c>
      <c r="L5">
        <f t="shared" si="2"/>
        <v>0</v>
      </c>
      <c r="O5" t="s">
        <v>28</v>
      </c>
      <c r="P5" t="s">
        <v>38</v>
      </c>
    </row>
    <row r="6" spans="1:16" x14ac:dyDescent="0.25">
      <c r="B6" s="12">
        <v>2</v>
      </c>
      <c r="C6" s="12"/>
      <c r="D6">
        <f ca="1">$F$2-Лист1!E6</f>
        <v>2003</v>
      </c>
      <c r="E6">
        <v>13</v>
      </c>
      <c r="G6" t="b">
        <f>ISTEXT(Заявка!B20)</f>
        <v>0</v>
      </c>
      <c r="H6">
        <f t="shared" si="0"/>
        <v>0</v>
      </c>
      <c r="I6" t="b">
        <f>ISNUMBER(Заявка!H20)</f>
        <v>0</v>
      </c>
      <c r="J6">
        <f t="shared" si="1"/>
        <v>0</v>
      </c>
      <c r="K6" t="b">
        <f>ISNUMBER(Заявка!I20)</f>
        <v>0</v>
      </c>
      <c r="L6">
        <f t="shared" si="2"/>
        <v>0</v>
      </c>
      <c r="O6" t="s">
        <v>29</v>
      </c>
    </row>
    <row r="7" spans="1:16" x14ac:dyDescent="0.25">
      <c r="B7" s="12">
        <v>1</v>
      </c>
      <c r="C7" s="12"/>
      <c r="D7">
        <f ca="1">$F$2-Лист1!E7</f>
        <v>2002</v>
      </c>
      <c r="E7">
        <v>14</v>
      </c>
      <c r="G7" t="b">
        <f>ISTEXT(Заявка!B21)</f>
        <v>0</v>
      </c>
      <c r="H7">
        <f t="shared" si="0"/>
        <v>0</v>
      </c>
      <c r="I7" t="b">
        <f>ISNUMBER(Заявка!H21)</f>
        <v>0</v>
      </c>
      <c r="J7">
        <f t="shared" si="1"/>
        <v>0</v>
      </c>
      <c r="K7" t="b">
        <f>ISNUMBER(Заявка!I21)</f>
        <v>0</v>
      </c>
      <c r="L7">
        <f t="shared" si="2"/>
        <v>0</v>
      </c>
      <c r="O7" t="s">
        <v>30</v>
      </c>
    </row>
    <row r="8" spans="1:16" x14ac:dyDescent="0.25">
      <c r="D8">
        <f ca="1">$F$2-Лист1!E8</f>
        <v>2001</v>
      </c>
      <c r="E8">
        <v>15</v>
      </c>
      <c r="G8" t="b">
        <f>ISTEXT(Заявка!B22)</f>
        <v>0</v>
      </c>
      <c r="H8">
        <f t="shared" si="0"/>
        <v>0</v>
      </c>
      <c r="I8" t="b">
        <f>ISNUMBER(Заявка!H22)</f>
        <v>0</v>
      </c>
      <c r="J8">
        <f t="shared" si="1"/>
        <v>0</v>
      </c>
      <c r="K8" t="b">
        <f>ISNUMBER(Заявка!I22)</f>
        <v>0</v>
      </c>
      <c r="L8">
        <f t="shared" si="2"/>
        <v>0</v>
      </c>
      <c r="O8" t="s">
        <v>31</v>
      </c>
    </row>
    <row r="9" spans="1:16" x14ac:dyDescent="0.25">
      <c r="D9">
        <f ca="1">$F$2-Лист1!E9</f>
        <v>2000</v>
      </c>
      <c r="E9">
        <v>16</v>
      </c>
      <c r="G9" t="b">
        <f>ISTEXT(Заявка!B23)</f>
        <v>0</v>
      </c>
      <c r="H9">
        <f t="shared" si="0"/>
        <v>0</v>
      </c>
      <c r="I9" t="b">
        <f>ISNUMBER(Заявка!H23)</f>
        <v>0</v>
      </c>
      <c r="J9">
        <f t="shared" si="1"/>
        <v>0</v>
      </c>
      <c r="K9" t="b">
        <f>ISNUMBER(Заявка!I23)</f>
        <v>0</v>
      </c>
      <c r="L9">
        <f t="shared" si="2"/>
        <v>0</v>
      </c>
      <c r="O9" t="s">
        <v>32</v>
      </c>
    </row>
    <row r="10" spans="1:16" x14ac:dyDescent="0.25">
      <c r="D10">
        <f ca="1">$F$2-Лист1!E10</f>
        <v>1999</v>
      </c>
      <c r="E10">
        <v>17</v>
      </c>
      <c r="G10" t="b">
        <f>ISTEXT(Заявка!B24)</f>
        <v>0</v>
      </c>
      <c r="H10">
        <f t="shared" si="0"/>
        <v>0</v>
      </c>
      <c r="I10" t="b">
        <f>ISNUMBER(Заявка!H24)</f>
        <v>0</v>
      </c>
      <c r="J10">
        <f t="shared" si="1"/>
        <v>0</v>
      </c>
      <c r="K10" t="b">
        <f>ISNUMBER(Заявка!I24)</f>
        <v>0</v>
      </c>
      <c r="L10">
        <f t="shared" si="2"/>
        <v>0</v>
      </c>
      <c r="O10" t="s">
        <v>33</v>
      </c>
    </row>
    <row r="11" spans="1:16" x14ac:dyDescent="0.25">
      <c r="D11">
        <f ca="1">$F$2-Лист1!E11</f>
        <v>1998</v>
      </c>
      <c r="E11">
        <v>18</v>
      </c>
      <c r="G11" t="b">
        <f>ISTEXT(Заявка!B25)</f>
        <v>0</v>
      </c>
      <c r="H11">
        <f t="shared" si="0"/>
        <v>0</v>
      </c>
      <c r="I11" t="b">
        <f>ISNUMBER(Заявка!H25)</f>
        <v>0</v>
      </c>
      <c r="J11">
        <f t="shared" si="1"/>
        <v>0</v>
      </c>
      <c r="K11" t="b">
        <f>ISNUMBER(Заявка!I25)</f>
        <v>0</v>
      </c>
      <c r="L11">
        <f t="shared" si="2"/>
        <v>0</v>
      </c>
    </row>
    <row r="12" spans="1:16" x14ac:dyDescent="0.25">
      <c r="D12">
        <f ca="1">$F$2-Лист1!E12</f>
        <v>1997</v>
      </c>
      <c r="E12">
        <v>19</v>
      </c>
      <c r="G12" t="b">
        <f>ISTEXT(Заявка!B26)</f>
        <v>0</v>
      </c>
      <c r="H12">
        <f t="shared" si="0"/>
        <v>0</v>
      </c>
      <c r="I12" t="b">
        <f>ISNUMBER(Заявка!H26)</f>
        <v>0</v>
      </c>
      <c r="J12">
        <f t="shared" si="1"/>
        <v>0</v>
      </c>
      <c r="K12" t="b">
        <f>ISNUMBER(Заявка!I26)</f>
        <v>0</v>
      </c>
      <c r="L12">
        <f t="shared" si="2"/>
        <v>0</v>
      </c>
    </row>
    <row r="13" spans="1:16" x14ac:dyDescent="0.25">
      <c r="D13">
        <f ca="1">$F$2-Лист1!E13</f>
        <v>1996</v>
      </c>
      <c r="E13">
        <v>20</v>
      </c>
      <c r="G13" t="b">
        <f>ISTEXT(Заявка!B27)</f>
        <v>0</v>
      </c>
      <c r="H13">
        <f t="shared" si="0"/>
        <v>0</v>
      </c>
      <c r="I13" t="b">
        <f>ISNUMBER(Заявка!H27)</f>
        <v>0</v>
      </c>
      <c r="J13">
        <f t="shared" si="1"/>
        <v>0</v>
      </c>
      <c r="K13" t="b">
        <f>ISNUMBER(Заявка!I27)</f>
        <v>0</v>
      </c>
      <c r="L13">
        <f t="shared" si="2"/>
        <v>0</v>
      </c>
    </row>
    <row r="14" spans="1:16" x14ac:dyDescent="0.25">
      <c r="D14">
        <f ca="1">$F$2-Лист1!E14</f>
        <v>1995</v>
      </c>
      <c r="E14">
        <v>21</v>
      </c>
      <c r="G14" t="b">
        <f>ISTEXT(Заявка!B28)</f>
        <v>0</v>
      </c>
      <c r="H14">
        <f t="shared" si="0"/>
        <v>0</v>
      </c>
      <c r="I14" t="b">
        <f>ISNUMBER(Заявка!H28)</f>
        <v>0</v>
      </c>
      <c r="J14">
        <f t="shared" si="1"/>
        <v>0</v>
      </c>
      <c r="K14" t="b">
        <f>ISNUMBER(Заявка!I28)</f>
        <v>0</v>
      </c>
      <c r="L14">
        <f t="shared" si="2"/>
        <v>0</v>
      </c>
    </row>
    <row r="15" spans="1:16" x14ac:dyDescent="0.25">
      <c r="D15">
        <f ca="1">$F$2-Лист1!E15</f>
        <v>1994</v>
      </c>
      <c r="E15">
        <v>22</v>
      </c>
      <c r="G15" t="b">
        <f>ISTEXT(Заявка!B29)</f>
        <v>0</v>
      </c>
      <c r="H15">
        <f t="shared" si="0"/>
        <v>0</v>
      </c>
      <c r="I15" t="b">
        <f>ISNUMBER(Заявка!H29)</f>
        <v>0</v>
      </c>
      <c r="J15">
        <f t="shared" si="1"/>
        <v>0</v>
      </c>
      <c r="K15" t="b">
        <f>ISNUMBER(Заявка!I29)</f>
        <v>0</v>
      </c>
      <c r="L15">
        <f t="shared" si="2"/>
        <v>0</v>
      </c>
    </row>
    <row r="16" spans="1:16" x14ac:dyDescent="0.25">
      <c r="G16" t="b">
        <f>ISTEXT(Заявка!B30)</f>
        <v>0</v>
      </c>
      <c r="H16">
        <f t="shared" si="0"/>
        <v>0</v>
      </c>
      <c r="I16" t="b">
        <f>ISNUMBER(Заявка!H30)</f>
        <v>0</v>
      </c>
      <c r="J16">
        <f t="shared" si="1"/>
        <v>0</v>
      </c>
      <c r="K16" t="b">
        <f>ISNUMBER(Заявка!I30)</f>
        <v>0</v>
      </c>
      <c r="L16">
        <f t="shared" si="2"/>
        <v>0</v>
      </c>
    </row>
    <row r="17" spans="7:12" x14ac:dyDescent="0.25">
      <c r="G17" t="b">
        <f>ISTEXT(Заявка!B31)</f>
        <v>0</v>
      </c>
      <c r="H17">
        <f t="shared" si="0"/>
        <v>0</v>
      </c>
      <c r="I17" t="b">
        <f>ISNUMBER(Заявка!H31)</f>
        <v>0</v>
      </c>
      <c r="J17">
        <f t="shared" si="1"/>
        <v>0</v>
      </c>
      <c r="K17" t="b">
        <f>ISNUMBER(Заявка!I31)</f>
        <v>0</v>
      </c>
      <c r="L17">
        <f t="shared" si="2"/>
        <v>0</v>
      </c>
    </row>
    <row r="18" spans="7:12" x14ac:dyDescent="0.25">
      <c r="G18" t="b">
        <f>ISTEXT(Заявка!B32)</f>
        <v>0</v>
      </c>
      <c r="H18">
        <f t="shared" si="0"/>
        <v>0</v>
      </c>
      <c r="I18" t="b">
        <f>ISNUMBER(Заявка!H32)</f>
        <v>0</v>
      </c>
      <c r="J18">
        <f t="shared" si="1"/>
        <v>0</v>
      </c>
      <c r="K18" t="b">
        <f>ISNUMBER(Заявка!I32)</f>
        <v>0</v>
      </c>
      <c r="L18">
        <f t="shared" si="2"/>
        <v>0</v>
      </c>
    </row>
    <row r="19" spans="7:12" x14ac:dyDescent="0.25">
      <c r="G19" t="b">
        <f>ISTEXT(Заявка!B33)</f>
        <v>0</v>
      </c>
      <c r="H19">
        <f t="shared" si="0"/>
        <v>0</v>
      </c>
      <c r="I19" t="b">
        <f>ISNUMBER(Заявка!H33)</f>
        <v>0</v>
      </c>
      <c r="J19">
        <f t="shared" si="1"/>
        <v>0</v>
      </c>
      <c r="K19" t="b">
        <f>ISNUMBER(Заявка!I33)</f>
        <v>0</v>
      </c>
      <c r="L19">
        <f t="shared" si="2"/>
        <v>0</v>
      </c>
    </row>
    <row r="20" spans="7:12" x14ac:dyDescent="0.25">
      <c r="G20" t="b">
        <f>ISTEXT(Заявка!B34)</f>
        <v>0</v>
      </c>
      <c r="H20">
        <f t="shared" si="0"/>
        <v>0</v>
      </c>
      <c r="I20" t="b">
        <f>ISNUMBER(Заявка!H34)</f>
        <v>0</v>
      </c>
      <c r="J20">
        <f t="shared" si="1"/>
        <v>0</v>
      </c>
      <c r="K20" t="b">
        <f>ISNUMBER(Заявка!I34)</f>
        <v>0</v>
      </c>
      <c r="L20">
        <f t="shared" si="2"/>
        <v>0</v>
      </c>
    </row>
    <row r="21" spans="7:12" x14ac:dyDescent="0.25">
      <c r="H21">
        <f>SUM(H1:H20)</f>
        <v>0</v>
      </c>
      <c r="J21">
        <f>SUM(J1:J20)</f>
        <v>0</v>
      </c>
      <c r="L21">
        <f>SUM(L1:L20)</f>
        <v>0</v>
      </c>
    </row>
  </sheetData>
  <dataValidations disablePrompts="1" count="1">
    <dataValidation type="decimal" operator="lessThanOrEqual" allowBlank="1" showInputMessage="1" showErrorMessage="1" sqref="M3:N3">
      <formula1>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16</vt:i4>
      </vt:variant>
    </vt:vector>
  </HeadingPairs>
  <TitlesOfParts>
    <vt:vector size="19" baseType="lpstr">
      <vt:lpstr>ИНСТРУКЦИЯ</vt:lpstr>
      <vt:lpstr>Заявка</vt:lpstr>
      <vt:lpstr>Лист1</vt:lpstr>
      <vt:lpstr>год</vt:lpstr>
      <vt:lpstr>ГРУППА</vt:lpstr>
      <vt:lpstr>группа0</vt:lpstr>
      <vt:lpstr>группа3</vt:lpstr>
      <vt:lpstr>Заявка!Извлечь</vt:lpstr>
      <vt:lpstr>Пол</vt:lpstr>
      <vt:lpstr>Пол1</vt:lpstr>
      <vt:lpstr>Разряд_по_СТ</vt:lpstr>
      <vt:lpstr>Разряд1</vt:lpstr>
      <vt:lpstr>свзяки1</vt:lpstr>
      <vt:lpstr>СВЯЗКА</vt:lpstr>
      <vt:lpstr>связки0</vt:lpstr>
      <vt:lpstr>связки1</vt:lpstr>
      <vt:lpstr>связки2</vt:lpstr>
      <vt:lpstr>связки3</vt:lpstr>
      <vt:lpstr>Участие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2016-05-25T01:13:01Z</dcterms:modified>
</cp:coreProperties>
</file>